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Zona Agricola" sheetId="1" r:id="rId1"/>
    <sheet name="Zona Produttiva" sheetId="2" r:id="rId2"/>
    <sheet name="Zona Estrattiva" sheetId="3" r:id="rId3"/>
  </sheets>
  <definedNames/>
  <calcPr fullCalcOnLoad="1"/>
</workbook>
</file>

<file path=xl/sharedStrings.xml><?xml version="1.0" encoding="utf-8"?>
<sst xmlns="http://schemas.openxmlformats.org/spreadsheetml/2006/main" count="244" uniqueCount="106">
  <si>
    <t>Superficie di Riferimento</t>
  </si>
  <si>
    <t>Area di sedime</t>
  </si>
  <si>
    <t>Superficie Agricola</t>
  </si>
  <si>
    <t>ZONA
 (agricola 0 – Produttiva 1 - Estrattiva 2)</t>
  </si>
  <si>
    <t>Gestione Prevalente
(15%)</t>
  </si>
  <si>
    <t>Gestione non Prevalente
(10%)</t>
  </si>
  <si>
    <t>Detrazioni Gestione</t>
  </si>
  <si>
    <t>Residente
(15%)</t>
  </si>
  <si>
    <t>Non Residente
(5%)</t>
  </si>
  <si>
    <t>Detrazioni Residenza</t>
  </si>
  <si>
    <t>Detrazione Atto</t>
  </si>
  <si>
    <t>Totale Detrazioni</t>
  </si>
  <si>
    <t>Canone Rivalutato</t>
  </si>
  <si>
    <t>Canone Corretto</t>
  </si>
  <si>
    <t>Capitale Affrancazione</t>
  </si>
  <si>
    <t>Prima Casa=1
Seconda Casa=2</t>
  </si>
  <si>
    <t>Deposito</t>
  </si>
  <si>
    <t>Franchigia</t>
  </si>
  <si>
    <t>Superficie di calcolo</t>
  </si>
  <si>
    <t>Capitale Affrancazione  Abitazioni in Zona Agricola</t>
  </si>
  <si>
    <t>Capitale Affrancazione  Depositi in Zona Agricola</t>
  </si>
  <si>
    <t>Capitale Affrancazione  Immobili
Zona Produttiva o Estrattiva</t>
  </si>
  <si>
    <t>ZONA Produttiva = 1</t>
  </si>
  <si>
    <t>ZONA Agricola = 0</t>
  </si>
  <si>
    <t>ZONA Estrattiva = 2</t>
  </si>
  <si>
    <t>LEGENDA</t>
  </si>
  <si>
    <t>ZONA AGRICOLA:</t>
  </si>
  <si>
    <t>A</t>
  </si>
  <si>
    <t>B</t>
  </si>
  <si>
    <t>Area di sedime:</t>
  </si>
  <si>
    <t>Mq. della sola area di sedime del fabbricato se presente</t>
  </si>
  <si>
    <t>Superficie di Riferimento:</t>
  </si>
  <si>
    <t>C</t>
  </si>
  <si>
    <t>Zona Agricola:</t>
  </si>
  <si>
    <t>Valore già impostato = 0</t>
  </si>
  <si>
    <t>D</t>
  </si>
  <si>
    <t>Superficie Agricola:</t>
  </si>
  <si>
    <r>
      <t xml:space="preserve">Risultante di </t>
    </r>
    <r>
      <rPr>
        <b/>
        <sz val="11"/>
        <color indexed="8"/>
        <rFont val="Calibri"/>
        <family val="2"/>
      </rPr>
      <t>A - B</t>
    </r>
  </si>
  <si>
    <t>Modificatori con % di abbattimento</t>
  </si>
  <si>
    <t>Gestione Prevalente:</t>
  </si>
  <si>
    <t>Gestione Non Prevalente:</t>
  </si>
  <si>
    <t xml:space="preserve">0=no calcolo  1=calcolo </t>
  </si>
  <si>
    <t>G</t>
  </si>
  <si>
    <t>Detrazioni Gestione:</t>
  </si>
  <si>
    <t>% di riduzione riferita a Gestione prevalente o non prevalente</t>
  </si>
  <si>
    <t>Mq. complessivi del terreno</t>
  </si>
  <si>
    <t>F</t>
  </si>
  <si>
    <t xml:space="preserve">E </t>
  </si>
  <si>
    <t>H</t>
  </si>
  <si>
    <t>I</t>
  </si>
  <si>
    <t>Residente:</t>
  </si>
  <si>
    <t>Non Residente:</t>
  </si>
  <si>
    <t>J</t>
  </si>
  <si>
    <t>% di riduzione riferita a Residente o Non Residente</t>
  </si>
  <si>
    <t>Detrazioni Residenza:</t>
  </si>
  <si>
    <t>K</t>
  </si>
  <si>
    <t>Detrazione Atto:</t>
  </si>
  <si>
    <t>L</t>
  </si>
  <si>
    <t>Modificatore con % di abbattimento</t>
  </si>
  <si>
    <t>Totale % di riduzioni</t>
  </si>
  <si>
    <t>M</t>
  </si>
  <si>
    <t>N</t>
  </si>
  <si>
    <t>O</t>
  </si>
  <si>
    <t>Canone Rivalutato:</t>
  </si>
  <si>
    <t>Canone Corretto:</t>
  </si>
  <si>
    <t>Capitale di Affrancazione Terreno Agricolo:</t>
  </si>
  <si>
    <t>Canone con rivalutazione</t>
  </si>
  <si>
    <t>Canone con esclusione modificatori</t>
  </si>
  <si>
    <t>Canone corretto X 20 anni</t>
  </si>
  <si>
    <t xml:space="preserve">0=no calcolo </t>
  </si>
  <si>
    <t xml:space="preserve"> 1=calcolo </t>
  </si>
  <si>
    <t>P</t>
  </si>
  <si>
    <t>Q</t>
  </si>
  <si>
    <t>R</t>
  </si>
  <si>
    <t>Prima Casa:</t>
  </si>
  <si>
    <t>Deposito:</t>
  </si>
  <si>
    <t>Franchigia:</t>
  </si>
  <si>
    <t>Indicare</t>
  </si>
  <si>
    <t xml:space="preserve"> 1 = 1^ casa</t>
  </si>
  <si>
    <t>2 = 2^ casa</t>
  </si>
  <si>
    <t>altrimenti = 0</t>
  </si>
  <si>
    <t>indicare</t>
  </si>
  <si>
    <t>1 = deposito</t>
  </si>
  <si>
    <t>1 = franchigia</t>
  </si>
  <si>
    <t>S</t>
  </si>
  <si>
    <t>Superficie di calcolo:</t>
  </si>
  <si>
    <r>
      <t xml:space="preserve">Superficie di calcolo effettiva = risultante di </t>
    </r>
    <r>
      <rPr>
        <b/>
        <sz val="11"/>
        <color indexed="8"/>
        <rFont val="Calibri"/>
        <family val="2"/>
      </rPr>
      <t>B - R</t>
    </r>
  </si>
  <si>
    <t>T</t>
  </si>
  <si>
    <t>U</t>
  </si>
  <si>
    <t>Importo capitale di affrancazione da versare per abitazioni in zona agricola</t>
  </si>
  <si>
    <t xml:space="preserve">Importo capitale di affrancazione da versare per depositi e 2^ casa </t>
  </si>
  <si>
    <t>ZONA PRODUTTIVA:</t>
  </si>
  <si>
    <t>Capitale di Affrancazione Terreno Zona Produttiva:</t>
  </si>
  <si>
    <r>
      <t xml:space="preserve">Superficie di calcolo effettiva =  </t>
    </r>
    <r>
      <rPr>
        <b/>
        <sz val="11"/>
        <color indexed="8"/>
        <rFont val="Calibri"/>
        <family val="2"/>
      </rPr>
      <t>B</t>
    </r>
  </si>
  <si>
    <t>Capitale Affrancazione  Immobili
Zona Produttiva</t>
  </si>
  <si>
    <t>Capitale Affrancazione Immobili Zona Produttiva</t>
  </si>
  <si>
    <t>Importo capitale di affrancazione da versare per immobili in zona produttiva</t>
  </si>
  <si>
    <t>Zona Produttiva:</t>
  </si>
  <si>
    <t>Valore già impostato = 1</t>
  </si>
  <si>
    <t>Modificatori non previsti dalla deliberazione del Consiglio Comunale n. 68 del 21/12/2009 avente per oggetto: Approvazione programma di sistemazione e liquidazione degli usi civici e di affrancazione dei fondi enfiteutici. Indirizzi generali</t>
  </si>
  <si>
    <t>ZONA ESTRATTIVA:</t>
  </si>
  <si>
    <t>Zona Estrattiva:</t>
  </si>
  <si>
    <t>Valore già impostato = 2</t>
  </si>
  <si>
    <t>Capitale di Affrancazione Terreno Zona Estrattiva:</t>
  </si>
  <si>
    <t>Capitale Affrancazione  Immobili
Zona Estrattiva</t>
  </si>
  <si>
    <t>Capitale Affrancazione Immobili ZonaEstrattiva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</si>
</sst>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1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4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textRotation="90" wrapText="1"/>
      <protection locked="0"/>
    </xf>
    <xf numFmtId="16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wrapText="1"/>
      <protection locked="0"/>
    </xf>
    <xf numFmtId="0" fontId="17" fillId="24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44" fontId="17" fillId="0" borderId="0" xfId="0" applyNumberFormat="1" applyFont="1" applyBorder="1" applyAlignment="1" applyProtection="1">
      <alignment wrapText="1"/>
      <protection locked="0"/>
    </xf>
    <xf numFmtId="0" fontId="17" fillId="16" borderId="0" xfId="0" applyFont="1" applyFill="1" applyBorder="1" applyAlignment="1" applyProtection="1">
      <alignment wrapText="1"/>
      <protection locked="0"/>
    </xf>
    <xf numFmtId="164" fontId="17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4"/>
  <sheetViews>
    <sheetView zoomScalePageLayoutView="0" workbookViewId="0" topLeftCell="A1">
      <selection activeCell="J15" sqref="J15"/>
    </sheetView>
  </sheetViews>
  <sheetFormatPr defaultColWidth="9.140625" defaultRowHeight="15"/>
  <cols>
    <col min="4" max="4" width="12.421875" style="0" customWidth="1"/>
    <col min="6" max="6" width="13.421875" style="0" customWidth="1"/>
    <col min="7" max="7" width="13.28125" style="0" customWidth="1"/>
    <col min="8" max="8" width="12.28125" style="0" customWidth="1"/>
    <col min="9" max="9" width="11.140625" style="0" customWidth="1"/>
    <col min="15" max="15" width="9.8515625" style="0" customWidth="1"/>
    <col min="19" max="19" width="6.57421875" style="0" customWidth="1"/>
    <col min="20" max="20" width="10.140625" style="0" bestFit="1" customWidth="1"/>
    <col min="21" max="21" width="10.7109375" style="0" customWidth="1"/>
    <col min="22" max="22" width="11.8515625" style="0" bestFit="1" customWidth="1"/>
  </cols>
  <sheetData>
    <row r="1" spans="1:3" ht="35.25" customHeight="1">
      <c r="A1" s="26" t="s">
        <v>23</v>
      </c>
      <c r="B1" s="26"/>
      <c r="C1" s="26"/>
    </row>
    <row r="2" spans="1:240" s="2" customFormat="1" ht="66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4" t="s">
        <v>12</v>
      </c>
      <c r="N2" s="4" t="s">
        <v>13</v>
      </c>
      <c r="O2" s="4" t="s">
        <v>14</v>
      </c>
      <c r="P2" s="2" t="s">
        <v>15</v>
      </c>
      <c r="Q2" s="2" t="s">
        <v>16</v>
      </c>
      <c r="R2" s="5" t="s">
        <v>17</v>
      </c>
      <c r="S2" s="5" t="s">
        <v>18</v>
      </c>
      <c r="T2" s="6" t="s">
        <v>19</v>
      </c>
      <c r="U2" s="6" t="s">
        <v>20</v>
      </c>
      <c r="V2" s="6" t="s">
        <v>21</v>
      </c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138" s="10" customFormat="1" ht="11.25">
      <c r="A3" s="7">
        <v>1430</v>
      </c>
      <c r="B3" s="8">
        <v>50</v>
      </c>
      <c r="C3" s="9">
        <f>A3-B3</f>
        <v>1380</v>
      </c>
      <c r="D3" s="8">
        <v>0</v>
      </c>
      <c r="E3" s="8">
        <v>1</v>
      </c>
      <c r="F3" s="9">
        <f>IF(E3&lt;&gt;0,0,1)</f>
        <v>0</v>
      </c>
      <c r="G3" s="9">
        <f>IF(E3&lt;&gt;0,0.15,0.1)</f>
        <v>0.15</v>
      </c>
      <c r="H3" s="8">
        <v>0</v>
      </c>
      <c r="I3" s="9">
        <f>IF(H3&lt;&gt;0,0,1)</f>
        <v>1</v>
      </c>
      <c r="J3" s="9">
        <f>IF(H3&lt;&gt;0,0.15,0.05)</f>
        <v>0.05</v>
      </c>
      <c r="K3" s="8">
        <v>0</v>
      </c>
      <c r="L3" s="10">
        <f>IF(D3&lt;&gt;0,0,G3+J3+IF(K3&lt;&gt;0,0.05,0))</f>
        <v>0.2</v>
      </c>
      <c r="M3" s="11">
        <f>IF(D3=2,ROUND(C3*57.93/10000,2),ROUND(C3*19.31/10000,2))</f>
        <v>2.66</v>
      </c>
      <c r="N3" s="11">
        <f>ROUND(M3*(1-L3),2)</f>
        <v>2.13</v>
      </c>
      <c r="O3" s="11">
        <f>N3*20</f>
        <v>42.599999999999994</v>
      </c>
      <c r="P3" s="8">
        <v>0</v>
      </c>
      <c r="Q3" s="12">
        <v>1</v>
      </c>
      <c r="R3" s="12">
        <v>1</v>
      </c>
      <c r="S3" s="9">
        <f>IF(R3=1,B3-15,B3)</f>
        <v>35</v>
      </c>
      <c r="T3" s="13">
        <f>ROUND(IF(P3=1,S3*17.22,IF(P3=2,S3*51.65,0)),2)</f>
        <v>0</v>
      </c>
      <c r="U3" s="13">
        <f>ROUND(IF(P3&lt;&gt;0,0,S3*51.65),2)</f>
        <v>1807.75</v>
      </c>
      <c r="V3" s="13">
        <f>IF(D3=0,0,IF(D3=1,B3*6.46,B3*1.72))</f>
        <v>0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</row>
    <row r="7" ht="15" hidden="1"/>
    <row r="13" spans="1:3" ht="15">
      <c r="A13" s="21" t="s">
        <v>25</v>
      </c>
      <c r="B13" s="21" t="s">
        <v>26</v>
      </c>
      <c r="C13" s="21"/>
    </row>
    <row r="14" spans="1:5" ht="15">
      <c r="A14" s="15" t="s">
        <v>27</v>
      </c>
      <c r="B14" t="s">
        <v>31</v>
      </c>
      <c r="E14" t="s">
        <v>45</v>
      </c>
    </row>
    <row r="15" spans="1:5" ht="15">
      <c r="A15" s="15" t="s">
        <v>28</v>
      </c>
      <c r="B15" t="s">
        <v>29</v>
      </c>
      <c r="E15" t="s">
        <v>30</v>
      </c>
    </row>
    <row r="16" spans="1:5" ht="15">
      <c r="A16" s="15" t="s">
        <v>32</v>
      </c>
      <c r="B16" t="s">
        <v>36</v>
      </c>
      <c r="E16" t="s">
        <v>37</v>
      </c>
    </row>
    <row r="17" spans="1:5" ht="15">
      <c r="A17" s="15" t="s">
        <v>35</v>
      </c>
      <c r="B17" t="s">
        <v>33</v>
      </c>
      <c r="E17" t="s">
        <v>34</v>
      </c>
    </row>
    <row r="18" spans="1:6" ht="37.5" customHeight="1">
      <c r="A18" s="15" t="s">
        <v>47</v>
      </c>
      <c r="B18" t="s">
        <v>39</v>
      </c>
      <c r="E18" s="16" t="s">
        <v>38</v>
      </c>
      <c r="F18" s="17" t="s">
        <v>41</v>
      </c>
    </row>
    <row r="19" spans="1:6" ht="34.5" customHeight="1">
      <c r="A19" s="15" t="s">
        <v>46</v>
      </c>
      <c r="B19" t="s">
        <v>40</v>
      </c>
      <c r="E19" s="16" t="s">
        <v>38</v>
      </c>
      <c r="F19" s="17"/>
    </row>
    <row r="20" spans="1:5" ht="15">
      <c r="A20" s="15" t="s">
        <v>42</v>
      </c>
      <c r="B20" t="s">
        <v>43</v>
      </c>
      <c r="E20" t="s">
        <v>44</v>
      </c>
    </row>
    <row r="21" spans="1:9" ht="31.5" customHeight="1">
      <c r="A21" s="15" t="s">
        <v>48</v>
      </c>
      <c r="B21" t="s">
        <v>50</v>
      </c>
      <c r="E21" s="18" t="s">
        <v>38</v>
      </c>
      <c r="H21" s="19" t="s">
        <v>69</v>
      </c>
      <c r="I21" s="20" t="s">
        <v>70</v>
      </c>
    </row>
    <row r="22" spans="1:6" ht="45.75">
      <c r="A22" s="15" t="s">
        <v>49</v>
      </c>
      <c r="B22" t="s">
        <v>51</v>
      </c>
      <c r="E22" s="16" t="s">
        <v>38</v>
      </c>
      <c r="F22" s="17"/>
    </row>
    <row r="23" spans="1:5" ht="15">
      <c r="A23" s="15" t="s">
        <v>52</v>
      </c>
      <c r="B23" t="s">
        <v>54</v>
      </c>
      <c r="E23" t="s">
        <v>53</v>
      </c>
    </row>
    <row r="24" spans="1:6" ht="45.75">
      <c r="A24" s="15" t="s">
        <v>55</v>
      </c>
      <c r="B24" t="s">
        <v>56</v>
      </c>
      <c r="E24" s="16" t="s">
        <v>58</v>
      </c>
      <c r="F24" s="17" t="s">
        <v>41</v>
      </c>
    </row>
    <row r="25" spans="1:5" ht="15">
      <c r="A25" s="15" t="s">
        <v>57</v>
      </c>
      <c r="B25" t="s">
        <v>11</v>
      </c>
      <c r="E25" s="18" t="s">
        <v>59</v>
      </c>
    </row>
    <row r="26" spans="1:5" ht="15">
      <c r="A26" s="15" t="s">
        <v>60</v>
      </c>
      <c r="B26" t="s">
        <v>63</v>
      </c>
      <c r="E26" s="18" t="s">
        <v>66</v>
      </c>
    </row>
    <row r="27" spans="1:5" ht="15">
      <c r="A27" s="15" t="s">
        <v>61</v>
      </c>
      <c r="B27" t="s">
        <v>64</v>
      </c>
      <c r="E27" s="18" t="s">
        <v>67</v>
      </c>
    </row>
    <row r="28" spans="1:6" ht="43.5" customHeight="1">
      <c r="A28" s="15" t="s">
        <v>62</v>
      </c>
      <c r="B28" s="23" t="s">
        <v>65</v>
      </c>
      <c r="C28" s="23"/>
      <c r="D28" s="21"/>
      <c r="E28" s="22" t="s">
        <v>68</v>
      </c>
      <c r="F28" s="22"/>
    </row>
    <row r="29" spans="1:8" ht="15">
      <c r="A29" s="15" t="s">
        <v>71</v>
      </c>
      <c r="B29" t="s">
        <v>74</v>
      </c>
      <c r="E29" s="18" t="s">
        <v>77</v>
      </c>
      <c r="F29" t="s">
        <v>78</v>
      </c>
      <c r="G29" t="s">
        <v>79</v>
      </c>
      <c r="H29" t="s">
        <v>80</v>
      </c>
    </row>
    <row r="30" spans="1:7" ht="15">
      <c r="A30" s="15" t="s">
        <v>72</v>
      </c>
      <c r="B30" t="s">
        <v>75</v>
      </c>
      <c r="E30" s="18" t="s">
        <v>81</v>
      </c>
      <c r="F30" s="18" t="s">
        <v>82</v>
      </c>
      <c r="G30" s="18" t="s">
        <v>80</v>
      </c>
    </row>
    <row r="31" spans="1:7" ht="15">
      <c r="A31" s="15" t="s">
        <v>73</v>
      </c>
      <c r="B31" t="s">
        <v>76</v>
      </c>
      <c r="E31" s="18" t="s">
        <v>81</v>
      </c>
      <c r="F31" s="18" t="s">
        <v>83</v>
      </c>
      <c r="G31" s="18" t="s">
        <v>80</v>
      </c>
    </row>
    <row r="32" spans="1:5" ht="15">
      <c r="A32" s="15" t="s">
        <v>84</v>
      </c>
      <c r="B32" t="s">
        <v>85</v>
      </c>
      <c r="E32" s="18" t="s">
        <v>86</v>
      </c>
    </row>
    <row r="33" spans="1:8" ht="60" customHeight="1">
      <c r="A33" s="14" t="s">
        <v>87</v>
      </c>
      <c r="B33" s="24" t="s">
        <v>19</v>
      </c>
      <c r="C33" s="24"/>
      <c r="E33" s="25" t="s">
        <v>89</v>
      </c>
      <c r="F33" s="25"/>
      <c r="G33" s="25"/>
      <c r="H33" s="25"/>
    </row>
    <row r="34" spans="1:8" ht="64.5" customHeight="1">
      <c r="A34" s="14" t="s">
        <v>88</v>
      </c>
      <c r="B34" s="24" t="s">
        <v>20</v>
      </c>
      <c r="C34" s="24"/>
      <c r="E34" s="25" t="s">
        <v>90</v>
      </c>
      <c r="F34" s="25"/>
      <c r="G34" s="25"/>
      <c r="H34" s="25"/>
    </row>
  </sheetData>
  <sheetProtection/>
  <mergeCells count="6">
    <mergeCell ref="A1:C1"/>
    <mergeCell ref="B28:C28"/>
    <mergeCell ref="B33:C33"/>
    <mergeCell ref="B34:C34"/>
    <mergeCell ref="E33:H33"/>
    <mergeCell ref="E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33"/>
  <sheetViews>
    <sheetView workbookViewId="0" topLeftCell="A1">
      <selection activeCell="L31" sqref="L31"/>
    </sheetView>
  </sheetViews>
  <sheetFormatPr defaultColWidth="9.140625" defaultRowHeight="15"/>
  <cols>
    <col min="3" max="3" width="14.8515625" style="0" customWidth="1"/>
  </cols>
  <sheetData>
    <row r="1" spans="1:3" ht="39.75" customHeight="1">
      <c r="A1" s="26" t="s">
        <v>22</v>
      </c>
      <c r="B1" s="26"/>
      <c r="C1" s="26"/>
    </row>
    <row r="2" spans="1:238" s="2" customFormat="1" ht="66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4" t="s">
        <v>12</v>
      </c>
      <c r="N2" s="4" t="s">
        <v>13</v>
      </c>
      <c r="O2" s="4" t="s">
        <v>14</v>
      </c>
      <c r="P2" s="2" t="s">
        <v>15</v>
      </c>
      <c r="Q2" s="2" t="s">
        <v>16</v>
      </c>
      <c r="R2" s="5" t="s">
        <v>17</v>
      </c>
      <c r="S2" s="5" t="s">
        <v>18</v>
      </c>
      <c r="T2" s="6" t="s">
        <v>94</v>
      </c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136" s="10" customFormat="1" ht="11.25">
      <c r="A3" s="7">
        <v>1430</v>
      </c>
      <c r="B3" s="8">
        <v>50</v>
      </c>
      <c r="C3" s="9">
        <f>A3-B3</f>
        <v>1380</v>
      </c>
      <c r="D3" s="8">
        <v>1</v>
      </c>
      <c r="E3" s="8">
        <v>0</v>
      </c>
      <c r="F3" s="9">
        <f>IF(E3&lt;&gt;0,0,1)</f>
        <v>1</v>
      </c>
      <c r="G3" s="9">
        <f>IF(E3&lt;&gt;0,0.15,0.1)</f>
        <v>0.1</v>
      </c>
      <c r="H3" s="8">
        <v>0</v>
      </c>
      <c r="I3" s="9">
        <f>IF(H3&lt;&gt;0,0,1)</f>
        <v>1</v>
      </c>
      <c r="J3" s="9">
        <f>IF(H3&lt;&gt;0,0.15,0.05)</f>
        <v>0.05</v>
      </c>
      <c r="K3" s="8">
        <v>0</v>
      </c>
      <c r="L3" s="10">
        <f>IF(D3&lt;&gt;0,0,G3+J3+IF(K3&lt;&gt;0,0.05,0))</f>
        <v>0</v>
      </c>
      <c r="M3" s="11">
        <f>IF(D3=2,ROUND(C3*57.93/10000,2),ROUND(C3*19.31/10000,2))</f>
        <v>2.66</v>
      </c>
      <c r="N3" s="11">
        <f>ROUND(M3*(1-L3),2)</f>
        <v>2.66</v>
      </c>
      <c r="O3" s="11">
        <f>N3*20</f>
        <v>53.2</v>
      </c>
      <c r="P3" s="8">
        <v>0</v>
      </c>
      <c r="Q3" s="12">
        <v>0</v>
      </c>
      <c r="R3" s="12">
        <v>0</v>
      </c>
      <c r="S3" s="9">
        <f>IF(R3=1,B3-15,B3)</f>
        <v>50</v>
      </c>
      <c r="T3" s="13">
        <f>IF(D3=0,0,IF(D3=1,B3*6.46,B3*1.72))</f>
        <v>323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</row>
    <row r="12" spans="1:2" ht="15">
      <c r="A12" s="21" t="s">
        <v>25</v>
      </c>
      <c r="B12" s="21" t="s">
        <v>91</v>
      </c>
    </row>
    <row r="13" spans="1:5" ht="15">
      <c r="A13" s="15" t="s">
        <v>27</v>
      </c>
      <c r="B13" t="s">
        <v>31</v>
      </c>
      <c r="E13" t="s">
        <v>45</v>
      </c>
    </row>
    <row r="14" spans="1:5" ht="15">
      <c r="A14" s="15" t="s">
        <v>28</v>
      </c>
      <c r="B14" t="s">
        <v>29</v>
      </c>
      <c r="E14" t="s">
        <v>30</v>
      </c>
    </row>
    <row r="15" spans="1:5" ht="15">
      <c r="A15" s="15" t="s">
        <v>32</v>
      </c>
      <c r="B15" t="s">
        <v>36</v>
      </c>
      <c r="E15" t="s">
        <v>37</v>
      </c>
    </row>
    <row r="16" spans="1:5" ht="15">
      <c r="A16" s="15" t="s">
        <v>35</v>
      </c>
      <c r="B16" t="s">
        <v>97</v>
      </c>
      <c r="E16" t="s">
        <v>98</v>
      </c>
    </row>
    <row r="17" spans="1:10" ht="37.5" customHeight="1">
      <c r="A17" s="15" t="s">
        <v>47</v>
      </c>
      <c r="B17" t="s">
        <v>39</v>
      </c>
      <c r="E17" s="27" t="s">
        <v>99</v>
      </c>
      <c r="F17" s="27"/>
      <c r="G17" s="27"/>
      <c r="H17" s="27"/>
      <c r="I17" s="27"/>
      <c r="J17" s="27"/>
    </row>
    <row r="18" spans="1:10" ht="34.5" customHeight="1">
      <c r="A18" s="15" t="s">
        <v>46</v>
      </c>
      <c r="B18" t="s">
        <v>40</v>
      </c>
      <c r="E18" s="27"/>
      <c r="F18" s="27"/>
      <c r="G18" s="27"/>
      <c r="H18" s="27"/>
      <c r="I18" s="27"/>
      <c r="J18" s="27"/>
    </row>
    <row r="19" spans="1:10" ht="15">
      <c r="A19" s="15" t="s">
        <v>42</v>
      </c>
      <c r="B19" t="s">
        <v>43</v>
      </c>
      <c r="E19" s="27"/>
      <c r="F19" s="27"/>
      <c r="G19" s="27"/>
      <c r="H19" s="27"/>
      <c r="I19" s="27"/>
      <c r="J19" s="27"/>
    </row>
    <row r="20" spans="1:10" ht="31.5" customHeight="1">
      <c r="A20" s="15" t="s">
        <v>48</v>
      </c>
      <c r="B20" t="s">
        <v>50</v>
      </c>
      <c r="E20" s="27"/>
      <c r="F20" s="27"/>
      <c r="G20" s="27"/>
      <c r="H20" s="27"/>
      <c r="I20" s="27"/>
      <c r="J20" s="27"/>
    </row>
    <row r="21" spans="1:10" ht="15">
      <c r="A21" s="15" t="s">
        <v>49</v>
      </c>
      <c r="B21" t="s">
        <v>51</v>
      </c>
      <c r="E21" s="27"/>
      <c r="F21" s="27"/>
      <c r="G21" s="27"/>
      <c r="H21" s="27"/>
      <c r="I21" s="27"/>
      <c r="J21" s="27"/>
    </row>
    <row r="22" spans="1:10" ht="15">
      <c r="A22" s="15" t="s">
        <v>52</v>
      </c>
      <c r="B22" t="s">
        <v>54</v>
      </c>
      <c r="E22" s="27"/>
      <c r="F22" s="27"/>
      <c r="G22" s="27"/>
      <c r="H22" s="27"/>
      <c r="I22" s="27"/>
      <c r="J22" s="27"/>
    </row>
    <row r="23" spans="1:10" ht="15">
      <c r="A23" s="15" t="s">
        <v>55</v>
      </c>
      <c r="B23" t="s">
        <v>56</v>
      </c>
      <c r="E23" s="27"/>
      <c r="F23" s="27"/>
      <c r="G23" s="27"/>
      <c r="H23" s="27"/>
      <c r="I23" s="27"/>
      <c r="J23" s="27"/>
    </row>
    <row r="24" spans="1:10" ht="15">
      <c r="A24" s="15" t="s">
        <v>57</v>
      </c>
      <c r="B24" t="s">
        <v>11</v>
      </c>
      <c r="E24" s="27"/>
      <c r="F24" s="27"/>
      <c r="G24" s="27"/>
      <c r="H24" s="27"/>
      <c r="I24" s="27"/>
      <c r="J24" s="27"/>
    </row>
    <row r="25" spans="1:5" ht="15">
      <c r="A25" s="15" t="s">
        <v>60</v>
      </c>
      <c r="B25" t="s">
        <v>63</v>
      </c>
      <c r="E25" s="18" t="s">
        <v>66</v>
      </c>
    </row>
    <row r="26" spans="1:5" ht="15">
      <c r="A26" s="15" t="s">
        <v>61</v>
      </c>
      <c r="B26" t="s">
        <v>64</v>
      </c>
      <c r="E26" s="18"/>
    </row>
    <row r="27" spans="1:6" ht="43.5" customHeight="1">
      <c r="A27" s="14" t="s">
        <v>62</v>
      </c>
      <c r="B27" s="28" t="s">
        <v>92</v>
      </c>
      <c r="C27" s="28"/>
      <c r="D27" s="21"/>
      <c r="E27" s="22" t="s">
        <v>68</v>
      </c>
      <c r="F27" s="22"/>
    </row>
    <row r="28" spans="1:5" ht="15">
      <c r="A28" s="15" t="s">
        <v>71</v>
      </c>
      <c r="B28" t="s">
        <v>74</v>
      </c>
      <c r="E28" s="18"/>
    </row>
    <row r="29" spans="1:7" ht="15">
      <c r="A29" s="15" t="s">
        <v>72</v>
      </c>
      <c r="B29" t="s">
        <v>75</v>
      </c>
      <c r="E29" s="18"/>
      <c r="F29" s="18"/>
      <c r="G29" s="18"/>
    </row>
    <row r="30" spans="1:7" ht="15">
      <c r="A30" s="15" t="s">
        <v>73</v>
      </c>
      <c r="B30" t="s">
        <v>76</v>
      </c>
      <c r="E30" s="18"/>
      <c r="F30" s="18"/>
      <c r="G30" s="18"/>
    </row>
    <row r="31" spans="1:5" ht="15">
      <c r="A31" s="15" t="s">
        <v>84</v>
      </c>
      <c r="B31" t="s">
        <v>85</v>
      </c>
      <c r="E31" s="18" t="s">
        <v>93</v>
      </c>
    </row>
    <row r="32" spans="1:8" ht="60" customHeight="1">
      <c r="A32" s="14" t="s">
        <v>87</v>
      </c>
      <c r="B32" s="24" t="s">
        <v>95</v>
      </c>
      <c r="C32" s="24"/>
      <c r="E32" s="25" t="s">
        <v>96</v>
      </c>
      <c r="F32" s="25"/>
      <c r="G32" s="25"/>
      <c r="H32" s="25"/>
    </row>
    <row r="33" spans="1:8" ht="64.5" customHeight="1">
      <c r="A33" s="14"/>
      <c r="B33" s="24"/>
      <c r="C33" s="24"/>
      <c r="E33" s="25"/>
      <c r="F33" s="25"/>
      <c r="G33" s="25"/>
      <c r="H33" s="25"/>
    </row>
  </sheetData>
  <mergeCells count="7">
    <mergeCell ref="B33:C33"/>
    <mergeCell ref="E33:H33"/>
    <mergeCell ref="E17:J24"/>
    <mergeCell ref="A1:C1"/>
    <mergeCell ref="B27:C27"/>
    <mergeCell ref="B32:C32"/>
    <mergeCell ref="E32:H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33"/>
  <sheetViews>
    <sheetView tabSelected="1" workbookViewId="0" topLeftCell="A1">
      <selection activeCell="M3" sqref="M3"/>
    </sheetView>
  </sheetViews>
  <sheetFormatPr defaultColWidth="9.140625" defaultRowHeight="15"/>
  <sheetData>
    <row r="1" spans="1:3" ht="32.25" customHeight="1">
      <c r="A1" s="26" t="s">
        <v>24</v>
      </c>
      <c r="B1" s="26"/>
      <c r="C1" s="26"/>
    </row>
    <row r="2" spans="1:238" s="2" customFormat="1" ht="66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4" t="s">
        <v>12</v>
      </c>
      <c r="N2" s="4" t="s">
        <v>13</v>
      </c>
      <c r="O2" s="4" t="s">
        <v>14</v>
      </c>
      <c r="P2" s="2" t="s">
        <v>15</v>
      </c>
      <c r="Q2" s="2" t="s">
        <v>16</v>
      </c>
      <c r="R2" s="5" t="s">
        <v>17</v>
      </c>
      <c r="S2" s="5" t="s">
        <v>18</v>
      </c>
      <c r="T2" s="6" t="s">
        <v>104</v>
      </c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136" s="10" customFormat="1" ht="11.25">
      <c r="A3" s="7">
        <v>1430</v>
      </c>
      <c r="B3" s="8">
        <v>50</v>
      </c>
      <c r="C3" s="9">
        <f>A3-B3</f>
        <v>1380</v>
      </c>
      <c r="D3" s="8">
        <v>2</v>
      </c>
      <c r="E3" s="8">
        <v>0</v>
      </c>
      <c r="F3" s="9">
        <f>IF(E3&lt;&gt;0,0,1)</f>
        <v>1</v>
      </c>
      <c r="G3" s="9">
        <f>IF(E3&lt;&gt;0,0.15,0.1)</f>
        <v>0.1</v>
      </c>
      <c r="H3" s="8">
        <v>0</v>
      </c>
      <c r="I3" s="9">
        <f>IF(H3&lt;&gt;0,0,1)</f>
        <v>1</v>
      </c>
      <c r="J3" s="9">
        <f>IF(H3&lt;&gt;0,0.15,0.05)</f>
        <v>0.05</v>
      </c>
      <c r="K3" s="8">
        <v>0</v>
      </c>
      <c r="L3" s="10">
        <f>IF(D3&lt;&gt;0,0,G3+J3+IF(K3&lt;&gt;0,0.05,0))</f>
        <v>0</v>
      </c>
      <c r="M3" s="11">
        <f>IF(D3=2,ROUND(C3*57.93/10000,2),ROUND(C3*19.31/10000,2))</f>
        <v>7.99</v>
      </c>
      <c r="N3" s="11">
        <f>ROUND(M3*(1-L3),2)</f>
        <v>7.99</v>
      </c>
      <c r="O3" s="11">
        <f>N3*20</f>
        <v>159.8</v>
      </c>
      <c r="P3" s="8">
        <v>0</v>
      </c>
      <c r="Q3" s="12">
        <v>0</v>
      </c>
      <c r="R3" s="12">
        <v>0</v>
      </c>
      <c r="S3" s="9">
        <f>IF(R3=1,B3-15,B3)</f>
        <v>50</v>
      </c>
      <c r="T3" s="13">
        <f>IF(D3=0,0,IF(D3=1,B3*6.46,B3*1.72))</f>
        <v>86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</row>
    <row r="12" spans="1:2" ht="15">
      <c r="A12" s="21" t="s">
        <v>25</v>
      </c>
      <c r="B12" s="21" t="s">
        <v>100</v>
      </c>
    </row>
    <row r="13" spans="1:5" ht="15">
      <c r="A13" s="15" t="s">
        <v>27</v>
      </c>
      <c r="B13" t="s">
        <v>31</v>
      </c>
      <c r="E13" t="s">
        <v>45</v>
      </c>
    </row>
    <row r="14" spans="1:5" ht="15">
      <c r="A14" s="15" t="s">
        <v>28</v>
      </c>
      <c r="B14" t="s">
        <v>29</v>
      </c>
      <c r="E14" t="s">
        <v>30</v>
      </c>
    </row>
    <row r="15" spans="1:5" ht="15">
      <c r="A15" s="15" t="s">
        <v>32</v>
      </c>
      <c r="B15" t="s">
        <v>36</v>
      </c>
      <c r="E15" t="s">
        <v>37</v>
      </c>
    </row>
    <row r="16" spans="1:5" ht="15">
      <c r="A16" s="15" t="s">
        <v>35</v>
      </c>
      <c r="B16" t="s">
        <v>101</v>
      </c>
      <c r="E16" t="s">
        <v>102</v>
      </c>
    </row>
    <row r="17" spans="1:10" ht="37.5" customHeight="1">
      <c r="A17" s="15" t="s">
        <v>47</v>
      </c>
      <c r="B17" t="s">
        <v>39</v>
      </c>
      <c r="E17" s="27" t="s">
        <v>99</v>
      </c>
      <c r="F17" s="27"/>
      <c r="G17" s="27"/>
      <c r="H17" s="27"/>
      <c r="I17" s="27"/>
      <c r="J17" s="27"/>
    </row>
    <row r="18" spans="1:10" ht="34.5" customHeight="1">
      <c r="A18" s="15" t="s">
        <v>46</v>
      </c>
      <c r="B18" t="s">
        <v>40</v>
      </c>
      <c r="E18" s="27"/>
      <c r="F18" s="27"/>
      <c r="G18" s="27"/>
      <c r="H18" s="27"/>
      <c r="I18" s="27"/>
      <c r="J18" s="27"/>
    </row>
    <row r="19" spans="1:10" ht="15">
      <c r="A19" s="15" t="s">
        <v>42</v>
      </c>
      <c r="B19" t="s">
        <v>43</v>
      </c>
      <c r="E19" s="27"/>
      <c r="F19" s="27"/>
      <c r="G19" s="27"/>
      <c r="H19" s="27"/>
      <c r="I19" s="27"/>
      <c r="J19" s="27"/>
    </row>
    <row r="20" spans="1:10" ht="31.5" customHeight="1">
      <c r="A20" s="15" t="s">
        <v>48</v>
      </c>
      <c r="B20" t="s">
        <v>50</v>
      </c>
      <c r="E20" s="27"/>
      <c r="F20" s="27"/>
      <c r="G20" s="27"/>
      <c r="H20" s="27"/>
      <c r="I20" s="27"/>
      <c r="J20" s="27"/>
    </row>
    <row r="21" spans="1:10" ht="15">
      <c r="A21" s="15" t="s">
        <v>49</v>
      </c>
      <c r="B21" t="s">
        <v>51</v>
      </c>
      <c r="E21" s="27"/>
      <c r="F21" s="27"/>
      <c r="G21" s="27"/>
      <c r="H21" s="27"/>
      <c r="I21" s="27"/>
      <c r="J21" s="27"/>
    </row>
    <row r="22" spans="1:10" ht="15">
      <c r="A22" s="15" t="s">
        <v>52</v>
      </c>
      <c r="B22" t="s">
        <v>54</v>
      </c>
      <c r="E22" s="27"/>
      <c r="F22" s="27"/>
      <c r="G22" s="27"/>
      <c r="H22" s="27"/>
      <c r="I22" s="27"/>
      <c r="J22" s="27"/>
    </row>
    <row r="23" spans="1:10" ht="15">
      <c r="A23" s="15" t="s">
        <v>55</v>
      </c>
      <c r="B23" t="s">
        <v>56</v>
      </c>
      <c r="E23" s="27"/>
      <c r="F23" s="27"/>
      <c r="G23" s="27"/>
      <c r="H23" s="27"/>
      <c r="I23" s="27"/>
      <c r="J23" s="27"/>
    </row>
    <row r="24" spans="1:10" ht="15">
      <c r="A24" s="15" t="s">
        <v>57</v>
      </c>
      <c r="B24" t="s">
        <v>11</v>
      </c>
      <c r="E24" s="27"/>
      <c r="F24" s="27"/>
      <c r="G24" s="27"/>
      <c r="H24" s="27"/>
      <c r="I24" s="27"/>
      <c r="J24" s="27"/>
    </row>
    <row r="25" spans="1:5" ht="15">
      <c r="A25" s="15" t="s">
        <v>60</v>
      </c>
      <c r="B25" t="s">
        <v>63</v>
      </c>
      <c r="E25" s="18" t="s">
        <v>66</v>
      </c>
    </row>
    <row r="26" spans="1:5" ht="15">
      <c r="A26" s="15" t="s">
        <v>61</v>
      </c>
      <c r="B26" t="s">
        <v>64</v>
      </c>
      <c r="E26" s="18"/>
    </row>
    <row r="27" spans="1:6" ht="57.75" customHeight="1">
      <c r="A27" s="14" t="s">
        <v>62</v>
      </c>
      <c r="B27" s="27" t="s">
        <v>103</v>
      </c>
      <c r="C27" s="27"/>
      <c r="D27" s="21"/>
      <c r="E27" s="22" t="s">
        <v>68</v>
      </c>
      <c r="F27" s="22"/>
    </row>
    <row r="28" spans="1:10" ht="27" customHeight="1">
      <c r="A28" s="15" t="s">
        <v>71</v>
      </c>
      <c r="B28" t="s">
        <v>74</v>
      </c>
      <c r="E28" s="23" t="s">
        <v>99</v>
      </c>
      <c r="F28" s="23"/>
      <c r="G28" s="23"/>
      <c r="H28" s="23"/>
      <c r="I28" s="23"/>
      <c r="J28" s="23"/>
    </row>
    <row r="29" spans="1:10" ht="27.75" customHeight="1">
      <c r="A29" s="15" t="s">
        <v>72</v>
      </c>
      <c r="B29" t="s">
        <v>75</v>
      </c>
      <c r="E29" s="23"/>
      <c r="F29" s="23"/>
      <c r="G29" s="23"/>
      <c r="H29" s="23"/>
      <c r="I29" s="23"/>
      <c r="J29" s="23"/>
    </row>
    <row r="30" spans="1:10" ht="30" customHeight="1">
      <c r="A30" s="15" t="s">
        <v>73</v>
      </c>
      <c r="B30" t="s">
        <v>76</v>
      </c>
      <c r="E30" s="23"/>
      <c r="F30" s="23"/>
      <c r="G30" s="23"/>
      <c r="H30" s="23"/>
      <c r="I30" s="23"/>
      <c r="J30" s="23"/>
    </row>
    <row r="31" spans="1:5" ht="15">
      <c r="A31" s="15" t="s">
        <v>84</v>
      </c>
      <c r="B31" t="s">
        <v>85</v>
      </c>
      <c r="E31" s="18" t="s">
        <v>93</v>
      </c>
    </row>
    <row r="32" spans="1:8" ht="60" customHeight="1">
      <c r="A32" s="14" t="s">
        <v>87</v>
      </c>
      <c r="B32" s="24" t="s">
        <v>105</v>
      </c>
      <c r="C32" s="24"/>
      <c r="E32" s="25" t="s">
        <v>96</v>
      </c>
      <c r="F32" s="25"/>
      <c r="G32" s="25"/>
      <c r="H32" s="25"/>
    </row>
    <row r="33" spans="1:8" ht="64.5" customHeight="1">
      <c r="A33" s="14"/>
      <c r="B33" s="24"/>
      <c r="C33" s="24"/>
      <c r="E33" s="25"/>
      <c r="F33" s="25"/>
      <c r="G33" s="25"/>
      <c r="H33" s="25"/>
    </row>
  </sheetData>
  <mergeCells count="8">
    <mergeCell ref="B33:C33"/>
    <mergeCell ref="E33:H33"/>
    <mergeCell ref="E28:J30"/>
    <mergeCell ref="A1:C1"/>
    <mergeCell ref="E17:J24"/>
    <mergeCell ref="B27:C27"/>
    <mergeCell ref="B32:C32"/>
    <mergeCell ref="E32:H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geopascv</dc:creator>
  <cp:keywords/>
  <dc:description/>
  <cp:lastModifiedBy>COMUNE DI ALBEROBELLO</cp:lastModifiedBy>
  <dcterms:created xsi:type="dcterms:W3CDTF">2010-07-12T18:59:19Z</dcterms:created>
  <dcterms:modified xsi:type="dcterms:W3CDTF">2010-09-08T10:41:08Z</dcterms:modified>
  <cp:category/>
  <cp:version/>
  <cp:contentType/>
  <cp:contentStatus/>
</cp:coreProperties>
</file>